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1700" activeTab="0"/>
  </bookViews>
  <sheets>
    <sheet name="KEOP-1.1.1_C_E-balaton" sheetId="1" r:id="rId1"/>
  </sheets>
  <definedNames/>
  <calcPr fullCalcOnLoad="1"/>
</workbook>
</file>

<file path=xl/sharedStrings.xml><?xml version="1.0" encoding="utf-8"?>
<sst xmlns="http://schemas.openxmlformats.org/spreadsheetml/2006/main" count="104" uniqueCount="89">
  <si>
    <t>Királyszentistván</t>
  </si>
  <si>
    <t>Emelhető fülkés elektromos válogatókanalas rakodógép (hulladékfeladás sorra)</t>
  </si>
  <si>
    <t>Vontató</t>
  </si>
  <si>
    <t>walking floor</t>
  </si>
  <si>
    <t>Ajka</t>
  </si>
  <si>
    <t>Eltolható ponyvás tető a görgős nyitott konténerekre</t>
  </si>
  <si>
    <t>Fém 1100 l konténer</t>
  </si>
  <si>
    <t>Fém 3 m3 konténer</t>
  </si>
  <si>
    <t xml:space="preserve">Fém 5 m3 konténer lenyíló ajtóval </t>
  </si>
  <si>
    <t xml:space="preserve">Fém 7 m3 konténer lenyíló ajtóval </t>
  </si>
  <si>
    <t xml:space="preserve">Fém 10 m3 konténer </t>
  </si>
  <si>
    <t>Box - rácsos tároló konténer (a válogató pódium alá a leválogatott hulladéknak)</t>
  </si>
  <si>
    <t>Válogató</t>
  </si>
  <si>
    <t>10 tonnás konténeres gyűjtőjármű amely 3-5-7-10 m3-es konténereket tud mozgatni</t>
  </si>
  <si>
    <t>Átrakó</t>
  </si>
  <si>
    <t>Lombszívó ( pl. MAKITA)</t>
  </si>
  <si>
    <t>Veszély hulladék tároló görgős konténer</t>
  </si>
  <si>
    <t>Homlokrakódó munkagép</t>
  </si>
  <si>
    <t>20 m3-es tömörítőhátlapos kukás rendszerű gyűjtőjármű</t>
  </si>
  <si>
    <t>10 tonnás konténeres gyűjtőjármű, amely 3-5-7-10 m3-es konténereket tud mozgatni</t>
  </si>
  <si>
    <t>Egyéb jármű</t>
  </si>
  <si>
    <t>Egyéb eszköz</t>
  </si>
  <si>
    <t>Műanyag 1100 l vegyes hulladék gyűjtő konténer (zöld)</t>
  </si>
  <si>
    <t>Műanyag 1100 l szelektív hulladék gyűjtő konténer (sárga - Szelektív műanyag hulladékgyűjtésre)</t>
  </si>
  <si>
    <t>Veszprém</t>
  </si>
  <si>
    <t>Pápa</t>
  </si>
  <si>
    <t>Balatonalmádi</t>
  </si>
  <si>
    <t>Balatonfüred</t>
  </si>
  <si>
    <t>Tapolca</t>
  </si>
  <si>
    <t>20 m3-es forgódobos kukás rendszerű gyűjtőjármű</t>
  </si>
  <si>
    <t>9 m3-es forgódobos kukás rendszerű gyűjtőjármű</t>
  </si>
  <si>
    <t>20-30 m3-es konténer</t>
  </si>
  <si>
    <t>16 m3-es tömörítő hátfalas gépjármű</t>
  </si>
  <si>
    <t>20 m3-es tömörítő hátfalas gépjármű</t>
  </si>
  <si>
    <t>240 literes hulladékgyűjtő edény</t>
  </si>
  <si>
    <t>Vegyes hulladék gyűjtés</t>
  </si>
  <si>
    <t>Konténermosó gépjármű</t>
  </si>
  <si>
    <t>22 m3-es tömörítő hátlapos felépítményű célgép</t>
  </si>
  <si>
    <t>SP 12 tömörítő fej kiegészítőkkel</t>
  </si>
  <si>
    <t>hulladékgyűjtő autó kis kategória (felépítményes vagy platós)</t>
  </si>
  <si>
    <t>Kétkaros konténerszállító 15 t 4x4</t>
  </si>
  <si>
    <t>Kétkaros konténerszállító 18 t 4x4</t>
  </si>
  <si>
    <t>hulladékgyűjtő autó három tengelyes (cc.20m3)</t>
  </si>
  <si>
    <t>12-16m3-es nyitott konténer</t>
  </si>
  <si>
    <t>5 m3-es konténer ürítésére alkalmas felépítmény meglévő gépre</t>
  </si>
  <si>
    <t>Mennyiség</t>
  </si>
  <si>
    <t>Egységár</t>
  </si>
  <si>
    <t>görgös konténerszállító jármű  pótkocsi görgős konténerszállítóhoz</t>
  </si>
  <si>
    <t>Támogatási intenzitás</t>
  </si>
  <si>
    <t>Támogatás</t>
  </si>
  <si>
    <t>Önerő</t>
  </si>
  <si>
    <t>Kiegészítő szolgáltatások</t>
  </si>
  <si>
    <t>Költség (Ft)</t>
  </si>
  <si>
    <t>Arány</t>
  </si>
  <si>
    <t>Max. arány</t>
  </si>
  <si>
    <t>RMT + CBA</t>
  </si>
  <si>
    <t>előkészítés max 7% de legfeljebb 20 millió. RMT max. 3, informatika max 2</t>
  </si>
  <si>
    <t>Közbeszerzési szakértő előkészítés</t>
  </si>
  <si>
    <t>Közbeszerzés műszaki előkészítés</t>
  </si>
  <si>
    <t>Közbeszerzési szakértő megvalósítás</t>
  </si>
  <si>
    <t>Nem előírt</t>
  </si>
  <si>
    <t>Kötelező tájékoztatás</t>
  </si>
  <si>
    <t>Max. 1%-a beruházásnak</t>
  </si>
  <si>
    <t>Projekt management</t>
  </si>
  <si>
    <t>Max. 10 millió</t>
  </si>
  <si>
    <t>Mindösszesen</t>
  </si>
  <si>
    <t>Körzetek</t>
  </si>
  <si>
    <t>Nettó</t>
  </si>
  <si>
    <t>Arányok</t>
  </si>
  <si>
    <t>Projektterület</t>
  </si>
  <si>
    <t>Összesen (Ft - nettó)</t>
  </si>
  <si>
    <t>Görgős nyitott konténer - 20 m3</t>
  </si>
  <si>
    <t>Görgős zárt konténer 30 m3</t>
  </si>
  <si>
    <t>SP 16 tömörítő fej kiegészítőkkel</t>
  </si>
  <si>
    <t>Módosított</t>
  </si>
  <si>
    <t>Mobil bálacsomagoló (kiegészítőkkel - mérés, cimkézés, mozgatás)</t>
  </si>
  <si>
    <t>járatkövetés, járatszervező, optimalizáló GPS-es informatikai renszer üzemanyagfogyasztás kontrollal 100 000 háztartású rendszerre</t>
  </si>
  <si>
    <t>hulladékgyűjtő autó két tengelyes (cc.16m3)</t>
  </si>
  <si>
    <t>10 m3-es 4x4 (terepes) tömörítő hátfalas felépítményű célgép</t>
  </si>
  <si>
    <t>Homlokrakodó (max. 5 tonnás 1 m3-es kanál)</t>
  </si>
  <si>
    <t>4-8 m3-es konténer ürítésére alkalmas felépítmény meglévő gépre</t>
  </si>
  <si>
    <t>16 m3-es SP 12 présfejjel</t>
  </si>
  <si>
    <t>projektterület</t>
  </si>
  <si>
    <t>teljes projektterület</t>
  </si>
  <si>
    <t>végleges</t>
  </si>
  <si>
    <t>Envecon</t>
  </si>
  <si>
    <t>CEU</t>
  </si>
  <si>
    <t>TE Kft.</t>
  </si>
  <si>
    <t>BB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</si>
</sst>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??_-;_-@_-"/>
    <numFmt numFmtId="165" formatCode="#,##0_ ;\-#,##0\ "/>
    <numFmt numFmtId="166" formatCode="0.0%"/>
    <numFmt numFmtId="167" formatCode="#,##0.00\ &quot;Ft&quot;"/>
    <numFmt numFmtId="168" formatCode="#,##0\ _F_t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10"/>
      <name val="Verdana"/>
      <family val="2"/>
    </font>
    <font>
      <sz val="26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rgb="FFFF0000"/>
      <name val="Verdana"/>
      <family val="2"/>
    </font>
    <font>
      <sz val="26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0" fontId="41" fillId="6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0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6" borderId="1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1" fillId="6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3" fontId="41" fillId="33" borderId="10" xfId="0" applyNumberFormat="1" applyFont="1" applyFill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3" fillId="0" borderId="0" xfId="58" applyFont="1" applyFill="1" applyAlignment="1">
      <alignment vertical="center"/>
    </xf>
    <xf numFmtId="0" fontId="43" fillId="0" borderId="0" xfId="58" applyFont="1" applyFill="1" applyAlignment="1">
      <alignment vertical="center" wrapText="1"/>
    </xf>
    <xf numFmtId="3" fontId="43" fillId="0" borderId="0" xfId="58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9" fontId="43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41" fillId="0" borderId="10" xfId="0" applyNumberFormat="1" applyFont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/>
    </xf>
    <xf numFmtId="166" fontId="41" fillId="0" borderId="10" xfId="0" applyNumberFormat="1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right" vertical="center" wrapText="1"/>
    </xf>
    <xf numFmtId="168" fontId="40" fillId="33" borderId="10" xfId="0" applyNumberFormat="1" applyFont="1" applyFill="1" applyBorder="1" applyAlignment="1">
      <alignment horizontal="right" vertical="center" wrapText="1"/>
    </xf>
    <xf numFmtId="3" fontId="40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3" fontId="40" fillId="34" borderId="0" xfId="0" applyNumberFormat="1" applyFont="1" applyFill="1" applyAlignment="1">
      <alignment vertical="center"/>
    </xf>
    <xf numFmtId="0" fontId="41" fillId="6" borderId="12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Layout" zoomScaleNormal="85" workbookViewId="0" topLeftCell="A1">
      <selection activeCell="B1" sqref="B1"/>
    </sheetView>
  </sheetViews>
  <sheetFormatPr defaultColWidth="9.140625" defaultRowHeight="15"/>
  <cols>
    <col min="1" max="1" width="26.8515625" style="7" customWidth="1"/>
    <col min="2" max="2" width="59.57421875" style="25" customWidth="1"/>
    <col min="3" max="3" width="21.140625" style="25" customWidth="1"/>
    <col min="4" max="4" width="15.7109375" style="7" customWidth="1"/>
    <col min="5" max="5" width="23.140625" style="26" customWidth="1"/>
    <col min="6" max="6" width="21.140625" style="26" bestFit="1" customWidth="1"/>
    <col min="7" max="7" width="34.421875" style="7" customWidth="1"/>
    <col min="8" max="8" width="32.8515625" style="7" customWidth="1"/>
    <col min="9" max="14" width="9.140625" style="7" customWidth="1"/>
    <col min="15" max="16384" width="9.140625" style="7" customWidth="1"/>
  </cols>
  <sheetData>
    <row r="1" spans="1:8" ht="60.75" customHeight="1">
      <c r="A1" s="42" t="s">
        <v>74</v>
      </c>
      <c r="C1" s="42" t="s">
        <v>84</v>
      </c>
      <c r="D1" s="42"/>
      <c r="E1" s="42"/>
      <c r="F1" s="42"/>
      <c r="H1" s="43"/>
    </row>
    <row r="2" spans="1:6" ht="25.5">
      <c r="A2" s="40" t="s">
        <v>69</v>
      </c>
      <c r="B2" s="16"/>
      <c r="C2" s="16"/>
      <c r="D2" s="38" t="s">
        <v>45</v>
      </c>
      <c r="E2" s="39" t="s">
        <v>46</v>
      </c>
      <c r="F2" s="39" t="s">
        <v>70</v>
      </c>
    </row>
    <row r="3" spans="1:6" ht="12.75">
      <c r="A3" s="40" t="s">
        <v>83</v>
      </c>
      <c r="B3" s="16"/>
      <c r="C3" s="16"/>
      <c r="D3" s="48">
        <f>SUM(D4,D5)</f>
        <v>2</v>
      </c>
      <c r="E3" s="49"/>
      <c r="F3" s="49">
        <f>SUM(F4,F5)</f>
        <v>140000000</v>
      </c>
    </row>
    <row r="4" spans="1:6" ht="12.75">
      <c r="A4" s="2"/>
      <c r="B4" s="46" t="s">
        <v>36</v>
      </c>
      <c r="C4" s="46"/>
      <c r="D4" s="47">
        <v>1</v>
      </c>
      <c r="E4" s="41">
        <v>60000000</v>
      </c>
      <c r="F4" s="41">
        <f>SUM(D4)*E4</f>
        <v>60000000</v>
      </c>
    </row>
    <row r="5" spans="1:6" ht="38.25">
      <c r="A5" s="2"/>
      <c r="B5" s="44" t="s">
        <v>76</v>
      </c>
      <c r="C5" s="44"/>
      <c r="D5" s="4">
        <v>1</v>
      </c>
      <c r="E5" s="45">
        <v>80000000</v>
      </c>
      <c r="F5" s="45">
        <f>+E5*D5</f>
        <v>80000000</v>
      </c>
    </row>
    <row r="6" spans="1:7" ht="12.75">
      <c r="A6" s="40" t="s">
        <v>0</v>
      </c>
      <c r="B6" s="16"/>
      <c r="C6" s="16"/>
      <c r="D6" s="51">
        <f>SUM(D7:D14)</f>
        <v>5</v>
      </c>
      <c r="E6" s="50"/>
      <c r="F6" s="49">
        <f>SUM(F7:F14)</f>
        <v>213000000</v>
      </c>
      <c r="G6" s="21"/>
    </row>
    <row r="7" spans="1:6" ht="25.5">
      <c r="A7" s="2"/>
      <c r="B7" s="44" t="s">
        <v>1</v>
      </c>
      <c r="C7" s="44"/>
      <c r="D7" s="4">
        <v>1</v>
      </c>
      <c r="E7" s="45">
        <f>260000*300</f>
        <v>78000000</v>
      </c>
      <c r="F7" s="45">
        <f>+E7*D7</f>
        <v>78000000</v>
      </c>
    </row>
    <row r="8" spans="1:7" ht="12.75">
      <c r="A8" s="2"/>
      <c r="B8" s="44"/>
      <c r="C8" s="44"/>
      <c r="D8" s="4"/>
      <c r="E8" s="45"/>
      <c r="F8" s="45"/>
      <c r="G8" s="20"/>
    </row>
    <row r="9" spans="1:7" ht="25.5">
      <c r="A9" s="2"/>
      <c r="B9" s="44" t="s">
        <v>75</v>
      </c>
      <c r="C9" s="44"/>
      <c r="D9" s="4">
        <v>1</v>
      </c>
      <c r="E9" s="45">
        <v>60000000</v>
      </c>
      <c r="F9" s="45">
        <f>+E9*D9</f>
        <v>60000000</v>
      </c>
      <c r="G9" s="20"/>
    </row>
    <row r="10" spans="1:6" ht="12.75">
      <c r="A10" s="2"/>
      <c r="B10" s="44"/>
      <c r="C10" s="44"/>
      <c r="D10" s="4"/>
      <c r="E10" s="45"/>
      <c r="F10" s="45"/>
    </row>
    <row r="11" spans="1:6" ht="12.75">
      <c r="A11" s="2"/>
      <c r="B11" s="44" t="s">
        <v>2</v>
      </c>
      <c r="C11" s="44"/>
      <c r="D11" s="4">
        <v>1</v>
      </c>
      <c r="E11" s="45">
        <v>25000000</v>
      </c>
      <c r="F11" s="45">
        <f>+E11*D11</f>
        <v>25000000</v>
      </c>
    </row>
    <row r="12" spans="1:6" ht="12.75">
      <c r="A12" s="2"/>
      <c r="B12" s="44" t="s">
        <v>3</v>
      </c>
      <c r="C12" s="44"/>
      <c r="D12" s="4">
        <v>2</v>
      </c>
      <c r="E12" s="45">
        <v>25000000</v>
      </c>
      <c r="F12" s="45">
        <f>+E12*D12</f>
        <v>50000000</v>
      </c>
    </row>
    <row r="13" spans="1:7" ht="12.75">
      <c r="A13" s="2"/>
      <c r="B13" s="5"/>
      <c r="C13" s="5"/>
      <c r="D13" s="2"/>
      <c r="E13" s="18"/>
      <c r="F13" s="18"/>
      <c r="G13" s="20"/>
    </row>
    <row r="14" spans="1:7" ht="12.75">
      <c r="A14" s="2"/>
      <c r="B14" s="5"/>
      <c r="C14" s="5"/>
      <c r="D14" s="2"/>
      <c r="E14" s="18"/>
      <c r="F14" s="18"/>
      <c r="G14" s="20"/>
    </row>
    <row r="15" spans="1:7" ht="12.75">
      <c r="A15" s="40" t="s">
        <v>4</v>
      </c>
      <c r="B15" s="16"/>
      <c r="C15" s="16"/>
      <c r="D15" s="51">
        <f>SUM(D16:D34)</f>
        <v>251</v>
      </c>
      <c r="E15" s="17"/>
      <c r="F15" s="49">
        <f>SUM(F16:F34)</f>
        <v>207645000</v>
      </c>
      <c r="G15" s="21"/>
    </row>
    <row r="16" spans="1:7" ht="12.75">
      <c r="A16" s="2" t="s">
        <v>12</v>
      </c>
      <c r="B16" s="5" t="s">
        <v>71</v>
      </c>
      <c r="C16" s="5"/>
      <c r="D16" s="2">
        <v>2</v>
      </c>
      <c r="E16" s="41">
        <v>900000</v>
      </c>
      <c r="F16" s="18">
        <f aca="true" t="shared" si="0" ref="F16:F34">+E16*D16</f>
        <v>1800000</v>
      </c>
      <c r="G16" s="20"/>
    </row>
    <row r="17" spans="1:6" ht="12.75">
      <c r="A17" s="2"/>
      <c r="B17" s="5" t="s">
        <v>5</v>
      </c>
      <c r="C17" s="5"/>
      <c r="D17" s="2">
        <v>2</v>
      </c>
      <c r="E17" s="19">
        <v>150000</v>
      </c>
      <c r="F17" s="18">
        <f t="shared" si="0"/>
        <v>300000</v>
      </c>
    </row>
    <row r="18" spans="1:6" ht="12.75">
      <c r="A18" s="2"/>
      <c r="B18" s="5" t="s">
        <v>72</v>
      </c>
      <c r="C18" s="5"/>
      <c r="D18" s="2">
        <v>2</v>
      </c>
      <c r="E18" s="41">
        <v>1300000</v>
      </c>
      <c r="F18" s="18">
        <f t="shared" si="0"/>
        <v>2600000</v>
      </c>
    </row>
    <row r="19" spans="1:6" ht="12.75">
      <c r="A19" s="2"/>
      <c r="B19" s="5" t="s">
        <v>6</v>
      </c>
      <c r="C19" s="5"/>
      <c r="D19" s="2">
        <v>2</v>
      </c>
      <c r="E19" s="19">
        <v>90000</v>
      </c>
      <c r="F19" s="18">
        <f t="shared" si="0"/>
        <v>180000</v>
      </c>
    </row>
    <row r="20" spans="1:6" ht="12.75">
      <c r="A20" s="2"/>
      <c r="B20" s="5" t="s">
        <v>7</v>
      </c>
      <c r="C20" s="5"/>
      <c r="D20" s="2">
        <v>4</v>
      </c>
      <c r="E20" s="19">
        <v>200000</v>
      </c>
      <c r="F20" s="18">
        <f t="shared" si="0"/>
        <v>800000</v>
      </c>
    </row>
    <row r="21" spans="1:6" ht="12.75">
      <c r="A21" s="2"/>
      <c r="B21" s="5" t="s">
        <v>8</v>
      </c>
      <c r="C21" s="5"/>
      <c r="D21" s="2">
        <v>4</v>
      </c>
      <c r="E21" s="19">
        <v>350000</v>
      </c>
      <c r="F21" s="18">
        <f t="shared" si="0"/>
        <v>1400000</v>
      </c>
    </row>
    <row r="22" spans="1:6" ht="12.75">
      <c r="A22" s="2"/>
      <c r="B22" s="5" t="s">
        <v>9</v>
      </c>
      <c r="C22" s="5"/>
      <c r="D22" s="2">
        <v>4</v>
      </c>
      <c r="E22" s="19">
        <v>400000</v>
      </c>
      <c r="F22" s="18">
        <f t="shared" si="0"/>
        <v>1600000</v>
      </c>
    </row>
    <row r="23" spans="1:6" ht="12.75">
      <c r="A23" s="2"/>
      <c r="B23" s="5" t="s">
        <v>10</v>
      </c>
      <c r="C23" s="5"/>
      <c r="D23" s="2">
        <v>4</v>
      </c>
      <c r="E23" s="19">
        <v>600000</v>
      </c>
      <c r="F23" s="18">
        <f t="shared" si="0"/>
        <v>2400000</v>
      </c>
    </row>
    <row r="24" spans="1:6" ht="25.5">
      <c r="A24" s="2"/>
      <c r="B24" s="5" t="s">
        <v>11</v>
      </c>
      <c r="C24" s="5"/>
      <c r="D24" s="2">
        <v>5</v>
      </c>
      <c r="E24" s="19">
        <v>100000</v>
      </c>
      <c r="F24" s="18">
        <f t="shared" si="0"/>
        <v>500000</v>
      </c>
    </row>
    <row r="25" spans="1:6" ht="25.5">
      <c r="A25" s="2"/>
      <c r="B25" s="5" t="s">
        <v>13</v>
      </c>
      <c r="C25" s="5"/>
      <c r="D25" s="2">
        <v>1</v>
      </c>
      <c r="E25" s="19">
        <v>28000000</v>
      </c>
      <c r="F25" s="18">
        <f t="shared" si="0"/>
        <v>28000000</v>
      </c>
    </row>
    <row r="26" spans="1:6" ht="12.75">
      <c r="A26" s="2" t="s">
        <v>14</v>
      </c>
      <c r="B26" s="5" t="s">
        <v>72</v>
      </c>
      <c r="C26" s="5"/>
      <c r="D26" s="2">
        <v>3</v>
      </c>
      <c r="E26" s="19">
        <v>1250000</v>
      </c>
      <c r="F26" s="18">
        <f t="shared" si="0"/>
        <v>3750000</v>
      </c>
    </row>
    <row r="27" spans="1:6" ht="12.75">
      <c r="A27" s="2"/>
      <c r="B27" s="5" t="s">
        <v>6</v>
      </c>
      <c r="C27" s="5"/>
      <c r="D27" s="2">
        <v>3</v>
      </c>
      <c r="E27" s="19">
        <v>95000</v>
      </c>
      <c r="F27" s="18">
        <f t="shared" si="0"/>
        <v>285000</v>
      </c>
    </row>
    <row r="28" spans="1:7" ht="12.75">
      <c r="A28" s="2"/>
      <c r="B28" s="5" t="s">
        <v>15</v>
      </c>
      <c r="C28" s="5"/>
      <c r="D28" s="2">
        <v>1</v>
      </c>
      <c r="E28" s="19">
        <v>70000</v>
      </c>
      <c r="F28" s="18">
        <f t="shared" si="0"/>
        <v>70000</v>
      </c>
      <c r="G28" s="20"/>
    </row>
    <row r="29" spans="1:7" ht="12.75">
      <c r="A29" s="2"/>
      <c r="B29" s="5" t="s">
        <v>16</v>
      </c>
      <c r="C29" s="5"/>
      <c r="D29" s="2">
        <v>2</v>
      </c>
      <c r="E29" s="19">
        <v>1700000</v>
      </c>
      <c r="F29" s="18">
        <f t="shared" si="0"/>
        <v>3400000</v>
      </c>
      <c r="G29" s="20"/>
    </row>
    <row r="30" spans="1:7" ht="12.75">
      <c r="A30" s="2"/>
      <c r="B30" s="5" t="s">
        <v>17</v>
      </c>
      <c r="C30" s="5"/>
      <c r="D30" s="2">
        <v>1</v>
      </c>
      <c r="E30" s="19">
        <v>30000000</v>
      </c>
      <c r="F30" s="18">
        <f t="shared" si="0"/>
        <v>30000000</v>
      </c>
      <c r="G30" s="20"/>
    </row>
    <row r="31" spans="1:7" ht="12.75">
      <c r="A31" s="2" t="s">
        <v>20</v>
      </c>
      <c r="B31" s="5" t="s">
        <v>18</v>
      </c>
      <c r="C31" s="5"/>
      <c r="D31" s="2">
        <v>2</v>
      </c>
      <c r="E31" s="19">
        <v>44000000</v>
      </c>
      <c r="F31" s="18">
        <f t="shared" si="0"/>
        <v>88000000</v>
      </c>
      <c r="G31" s="20"/>
    </row>
    <row r="32" spans="1:7" ht="25.5">
      <c r="A32" s="2"/>
      <c r="B32" s="5" t="s">
        <v>19</v>
      </c>
      <c r="C32" s="5"/>
      <c r="D32" s="2">
        <v>1</v>
      </c>
      <c r="E32" s="19">
        <v>28000000</v>
      </c>
      <c r="F32" s="18">
        <f t="shared" si="0"/>
        <v>28000000</v>
      </c>
      <c r="G32" s="20"/>
    </row>
    <row r="33" spans="1:7" ht="12.75">
      <c r="A33" s="2"/>
      <c r="B33" s="5" t="s">
        <v>22</v>
      </c>
      <c r="C33" s="5"/>
      <c r="D33" s="2">
        <v>160</v>
      </c>
      <c r="E33" s="19">
        <v>70000</v>
      </c>
      <c r="F33" s="18">
        <f t="shared" si="0"/>
        <v>11200000</v>
      </c>
      <c r="G33" s="20"/>
    </row>
    <row r="34" spans="1:7" ht="25.5">
      <c r="A34" s="2" t="s">
        <v>21</v>
      </c>
      <c r="B34" s="5" t="s">
        <v>23</v>
      </c>
      <c r="C34" s="5"/>
      <c r="D34" s="2">
        <v>48</v>
      </c>
      <c r="E34" s="19">
        <v>70000</v>
      </c>
      <c r="F34" s="18">
        <f t="shared" si="0"/>
        <v>3360000</v>
      </c>
      <c r="G34" s="20"/>
    </row>
    <row r="35" spans="1:7" ht="12.75">
      <c r="A35" s="40" t="s">
        <v>24</v>
      </c>
      <c r="B35" s="16"/>
      <c r="C35" s="16"/>
      <c r="D35" s="51">
        <f>SUM(D36:D42)</f>
        <v>15</v>
      </c>
      <c r="E35" s="17"/>
      <c r="F35" s="50">
        <f>SUM(F36:F42)</f>
        <v>358600000</v>
      </c>
      <c r="G35" s="21"/>
    </row>
    <row r="36" spans="1:7" ht="12.75">
      <c r="A36" s="2" t="s">
        <v>12</v>
      </c>
      <c r="B36" s="23" t="s">
        <v>38</v>
      </c>
      <c r="C36" s="23"/>
      <c r="D36" s="22">
        <v>1</v>
      </c>
      <c r="E36" s="19">
        <v>2900000</v>
      </c>
      <c r="F36" s="18">
        <f aca="true" t="shared" si="1" ref="F36:F42">+E36*D36</f>
        <v>2900000</v>
      </c>
      <c r="G36" s="20"/>
    </row>
    <row r="37" spans="1:7" ht="12.75">
      <c r="A37" s="2"/>
      <c r="B37" s="23" t="s">
        <v>73</v>
      </c>
      <c r="C37" s="23"/>
      <c r="D37" s="22">
        <v>1</v>
      </c>
      <c r="E37" s="19">
        <v>3700000</v>
      </c>
      <c r="F37" s="18">
        <f t="shared" si="1"/>
        <v>3700000</v>
      </c>
      <c r="G37" s="20"/>
    </row>
    <row r="38" spans="1:7" ht="12.75">
      <c r="A38" s="2" t="s">
        <v>20</v>
      </c>
      <c r="B38" s="23" t="s">
        <v>77</v>
      </c>
      <c r="C38" s="23"/>
      <c r="D38" s="22">
        <v>4</v>
      </c>
      <c r="E38" s="19">
        <v>25000000</v>
      </c>
      <c r="F38" s="18">
        <f t="shared" si="1"/>
        <v>100000000</v>
      </c>
      <c r="G38" s="20"/>
    </row>
    <row r="39" spans="1:7" ht="12.75">
      <c r="A39" s="2"/>
      <c r="B39" s="23" t="s">
        <v>42</v>
      </c>
      <c r="C39" s="23"/>
      <c r="D39" s="22">
        <v>1</v>
      </c>
      <c r="E39" s="19">
        <v>42000000</v>
      </c>
      <c r="F39" s="18">
        <f t="shared" si="1"/>
        <v>42000000</v>
      </c>
      <c r="G39" s="20"/>
    </row>
    <row r="40" spans="1:7" ht="25.5">
      <c r="A40" s="2"/>
      <c r="B40" s="23" t="s">
        <v>39</v>
      </c>
      <c r="C40" s="23"/>
      <c r="D40" s="22">
        <v>4</v>
      </c>
      <c r="E40" s="19">
        <v>25000000</v>
      </c>
      <c r="F40" s="18">
        <f t="shared" si="1"/>
        <v>100000000</v>
      </c>
      <c r="G40" s="20"/>
    </row>
    <row r="41" spans="1:7" ht="12.75">
      <c r="A41" s="2"/>
      <c r="B41" s="23" t="s">
        <v>40</v>
      </c>
      <c r="C41" s="23"/>
      <c r="D41" s="22">
        <v>2</v>
      </c>
      <c r="E41" s="19">
        <v>26000000</v>
      </c>
      <c r="F41" s="18">
        <f t="shared" si="1"/>
        <v>52000000</v>
      </c>
      <c r="G41" s="20"/>
    </row>
    <row r="42" spans="1:7" ht="12.75">
      <c r="A42" s="2"/>
      <c r="B42" s="23" t="s">
        <v>41</v>
      </c>
      <c r="C42" s="23"/>
      <c r="D42" s="22">
        <v>2</v>
      </c>
      <c r="E42" s="19">
        <v>29000000</v>
      </c>
      <c r="F42" s="18">
        <f t="shared" si="1"/>
        <v>58000000</v>
      </c>
      <c r="G42" s="20"/>
    </row>
    <row r="43" spans="1:7" ht="12.75">
      <c r="A43" s="40" t="s">
        <v>27</v>
      </c>
      <c r="B43" s="16"/>
      <c r="C43" s="16"/>
      <c r="D43" s="51">
        <f>SUM(D44:D47)</f>
        <v>755</v>
      </c>
      <c r="E43" s="17"/>
      <c r="F43" s="50">
        <f>SUM(F44:F47)</f>
        <v>96200000</v>
      </c>
      <c r="G43" s="21"/>
    </row>
    <row r="44" spans="1:6" s="24" customFormat="1" ht="12.75">
      <c r="A44" s="22" t="s">
        <v>35</v>
      </c>
      <c r="B44" s="23" t="s">
        <v>31</v>
      </c>
      <c r="C44" s="23"/>
      <c r="D44" s="22">
        <v>3</v>
      </c>
      <c r="E44" s="19">
        <v>1400000</v>
      </c>
      <c r="F44" s="18">
        <f>+E44*D44</f>
        <v>4200000</v>
      </c>
    </row>
    <row r="45" spans="1:6" s="24" customFormat="1" ht="12.75">
      <c r="A45" s="22"/>
      <c r="B45" s="23" t="s">
        <v>32</v>
      </c>
      <c r="C45" s="23"/>
      <c r="D45" s="22">
        <v>1</v>
      </c>
      <c r="E45" s="19">
        <v>38000000</v>
      </c>
      <c r="F45" s="18">
        <f>+E45*D45</f>
        <v>38000000</v>
      </c>
    </row>
    <row r="46" spans="1:6" s="24" customFormat="1" ht="12.75">
      <c r="A46" s="22"/>
      <c r="B46" s="23" t="s">
        <v>33</v>
      </c>
      <c r="C46" s="23"/>
      <c r="D46" s="22">
        <v>1</v>
      </c>
      <c r="E46" s="19">
        <v>45000000</v>
      </c>
      <c r="F46" s="18">
        <f>+E46*D46</f>
        <v>45000000</v>
      </c>
    </row>
    <row r="47" spans="1:6" s="24" customFormat="1" ht="12.75">
      <c r="A47" s="22"/>
      <c r="B47" s="23" t="s">
        <v>34</v>
      </c>
      <c r="C47" s="23"/>
      <c r="D47" s="22">
        <v>750</v>
      </c>
      <c r="E47" s="19">
        <v>12000</v>
      </c>
      <c r="F47" s="18">
        <f>+E47*D47</f>
        <v>9000000</v>
      </c>
    </row>
    <row r="48" spans="1:7" ht="12.75">
      <c r="A48" s="40" t="s">
        <v>26</v>
      </c>
      <c r="B48" s="16"/>
      <c r="C48" s="16"/>
      <c r="D48" s="51">
        <f>SUM(D49:D53)</f>
        <v>6</v>
      </c>
      <c r="E48" s="17"/>
      <c r="F48" s="50">
        <f>SUM(F49:F53)</f>
        <v>53100000</v>
      </c>
      <c r="G48" s="21"/>
    </row>
    <row r="49" spans="1:6" s="24" customFormat="1" ht="25.5">
      <c r="A49" s="22" t="s">
        <v>35</v>
      </c>
      <c r="B49" s="23" t="s">
        <v>78</v>
      </c>
      <c r="C49" s="23"/>
      <c r="D49" s="22">
        <v>1</v>
      </c>
      <c r="E49" s="19">
        <v>28000000</v>
      </c>
      <c r="F49" s="19">
        <f>SUM(D49)*E49</f>
        <v>28000000</v>
      </c>
    </row>
    <row r="50" spans="1:6" s="24" customFormat="1" ht="12.75">
      <c r="A50" s="22"/>
      <c r="B50" s="23" t="s">
        <v>79</v>
      </c>
      <c r="C50" s="23"/>
      <c r="D50" s="22">
        <v>1</v>
      </c>
      <c r="E50" s="19">
        <v>18000000</v>
      </c>
      <c r="F50" s="19">
        <f>SUM(D50)*E50</f>
        <v>18000000</v>
      </c>
    </row>
    <row r="51" spans="1:6" s="24" customFormat="1" ht="12.75">
      <c r="A51" s="22"/>
      <c r="B51" s="23" t="s">
        <v>43</v>
      </c>
      <c r="C51" s="23"/>
      <c r="D51" s="22">
        <v>2</v>
      </c>
      <c r="E51" s="19">
        <v>800000</v>
      </c>
      <c r="F51" s="19">
        <f>SUM(D51)*E51</f>
        <v>1600000</v>
      </c>
    </row>
    <row r="52" spans="1:6" s="24" customFormat="1" ht="12.75">
      <c r="A52" s="22"/>
      <c r="B52" s="23" t="s">
        <v>81</v>
      </c>
      <c r="C52" s="23"/>
      <c r="D52" s="22">
        <v>1</v>
      </c>
      <c r="E52" s="19">
        <v>3500000</v>
      </c>
      <c r="F52" s="19">
        <f>SUM(D52)*E52</f>
        <v>3500000</v>
      </c>
    </row>
    <row r="53" spans="1:6" s="24" customFormat="1" ht="25.5">
      <c r="A53" s="22"/>
      <c r="B53" s="23" t="s">
        <v>80</v>
      </c>
      <c r="C53" s="23"/>
      <c r="D53" s="22">
        <v>1</v>
      </c>
      <c r="E53" s="19">
        <v>2000000</v>
      </c>
      <c r="F53" s="19">
        <f>SUM(D53)*E53</f>
        <v>2000000</v>
      </c>
    </row>
    <row r="54" spans="1:7" ht="12.75">
      <c r="A54" s="40" t="s">
        <v>25</v>
      </c>
      <c r="B54" s="16"/>
      <c r="C54" s="16"/>
      <c r="D54" s="51">
        <f>SUM(D55:D56)</f>
        <v>7</v>
      </c>
      <c r="E54" s="17"/>
      <c r="F54" s="50">
        <f>SUM(F55:F56)</f>
        <v>116000000</v>
      </c>
      <c r="G54" s="21"/>
    </row>
    <row r="55" spans="1:6" s="24" customFormat="1" ht="12.75">
      <c r="A55" s="22" t="s">
        <v>35</v>
      </c>
      <c r="B55" s="23" t="s">
        <v>37</v>
      </c>
      <c r="C55" s="23"/>
      <c r="D55" s="22">
        <v>2</v>
      </c>
      <c r="E55" s="19">
        <v>45000000</v>
      </c>
      <c r="F55" s="19">
        <f>SUM(D55)*E55</f>
        <v>90000000</v>
      </c>
    </row>
    <row r="56" spans="1:6" s="24" customFormat="1" ht="25.5">
      <c r="A56" s="22"/>
      <c r="B56" s="23" t="s">
        <v>44</v>
      </c>
      <c r="C56" s="23"/>
      <c r="D56" s="22">
        <v>5</v>
      </c>
      <c r="E56" s="19">
        <v>5200000</v>
      </c>
      <c r="F56" s="19">
        <f>SUM(D56)*E56</f>
        <v>26000000</v>
      </c>
    </row>
    <row r="57" spans="1:7" ht="12.75">
      <c r="A57" s="40" t="s">
        <v>28</v>
      </c>
      <c r="B57" s="16"/>
      <c r="C57" s="16"/>
      <c r="D57" s="51">
        <f>SUM(D58:D60)</f>
        <v>4</v>
      </c>
      <c r="E57" s="17"/>
      <c r="F57" s="50">
        <f>SUM(F58:F60)</f>
        <v>158000000</v>
      </c>
      <c r="G57" s="21"/>
    </row>
    <row r="58" spans="1:6" ht="12.75">
      <c r="A58" s="2"/>
      <c r="B58" s="5" t="s">
        <v>29</v>
      </c>
      <c r="C58" s="5"/>
      <c r="D58" s="2">
        <v>2</v>
      </c>
      <c r="E58" s="18">
        <v>44000000</v>
      </c>
      <c r="F58" s="18">
        <f>+E58*D58</f>
        <v>88000000</v>
      </c>
    </row>
    <row r="59" spans="1:6" ht="12.75">
      <c r="A59" s="2"/>
      <c r="B59" s="5" t="s">
        <v>30</v>
      </c>
      <c r="C59" s="5"/>
      <c r="D59" s="2">
        <v>1</v>
      </c>
      <c r="E59" s="18">
        <v>30000000</v>
      </c>
      <c r="F59" s="18">
        <f>+E59*D59</f>
        <v>30000000</v>
      </c>
    </row>
    <row r="60" spans="1:7" ht="25.5">
      <c r="A60" s="2"/>
      <c r="B60" s="5" t="s">
        <v>47</v>
      </c>
      <c r="C60" s="5"/>
      <c r="D60" s="2">
        <v>1</v>
      </c>
      <c r="E60" s="18">
        <v>40000000</v>
      </c>
      <c r="F60" s="18">
        <f>+E60*D60</f>
        <v>40000000</v>
      </c>
      <c r="G60" s="21"/>
    </row>
    <row r="61" spans="6:7" ht="12.75">
      <c r="F61" s="52">
        <f>SUM(F57,F54,F48,F43,F35,F15,F6,F3)</f>
        <v>1342545000</v>
      </c>
      <c r="G61" s="21"/>
    </row>
    <row r="62" spans="1:6" ht="12.75">
      <c r="A62" s="27"/>
      <c r="B62" s="28"/>
      <c r="C62" s="28"/>
      <c r="D62" s="27"/>
      <c r="E62" s="29"/>
      <c r="F62" s="29"/>
    </row>
    <row r="63" spans="1:8" ht="25.5">
      <c r="A63" s="30"/>
      <c r="B63" s="31"/>
      <c r="C63" s="31" t="s">
        <v>48</v>
      </c>
      <c r="D63" s="32">
        <v>0.85</v>
      </c>
      <c r="E63" s="33"/>
      <c r="F63" s="33"/>
      <c r="H63" s="26"/>
    </row>
    <row r="64" spans="3:4" ht="12.75">
      <c r="C64" s="25" t="s">
        <v>49</v>
      </c>
      <c r="D64" s="26">
        <f>F61*D63</f>
        <v>1141163250</v>
      </c>
    </row>
    <row r="65" spans="3:4" ht="12.75">
      <c r="C65" s="25" t="s">
        <v>50</v>
      </c>
      <c r="D65" s="26">
        <f>F61-D64</f>
        <v>201381750</v>
      </c>
    </row>
    <row r="66" ht="12.75">
      <c r="G66" s="21"/>
    </row>
    <row r="67" spans="2:5" ht="12.75">
      <c r="B67" s="8" t="s">
        <v>51</v>
      </c>
      <c r="C67" s="8" t="s">
        <v>52</v>
      </c>
      <c r="D67" s="2" t="s">
        <v>53</v>
      </c>
      <c r="E67" s="2" t="s">
        <v>54</v>
      </c>
    </row>
    <row r="68" spans="2:6" ht="12.75">
      <c r="B68" s="9" t="s">
        <v>55</v>
      </c>
      <c r="C68" s="11">
        <v>2900000</v>
      </c>
      <c r="D68" s="3">
        <f>C68/C74</f>
        <v>0.002092435125491993</v>
      </c>
      <c r="E68" s="53" t="s">
        <v>56</v>
      </c>
      <c r="F68" s="26" t="s">
        <v>85</v>
      </c>
    </row>
    <row r="69" spans="2:6" ht="12.75">
      <c r="B69" s="9" t="s">
        <v>57</v>
      </c>
      <c r="C69" s="12">
        <v>3000000</v>
      </c>
      <c r="D69" s="3">
        <f>C69/C74</f>
        <v>0.002164588060853786</v>
      </c>
      <c r="E69" s="54"/>
      <c r="F69" s="26" t="s">
        <v>86</v>
      </c>
    </row>
    <row r="70" spans="2:6" ht="12.75">
      <c r="B70" s="9" t="s">
        <v>58</v>
      </c>
      <c r="C70" s="11">
        <v>2500000</v>
      </c>
      <c r="D70" s="3">
        <f>C70/C74</f>
        <v>0.0018038233840448213</v>
      </c>
      <c r="E70" s="55"/>
      <c r="F70" s="26" t="s">
        <v>87</v>
      </c>
    </row>
    <row r="71" spans="2:6" ht="12.75">
      <c r="B71" s="5" t="s">
        <v>59</v>
      </c>
      <c r="C71" s="13">
        <v>15000000</v>
      </c>
      <c r="D71" s="4"/>
      <c r="E71" s="2" t="s">
        <v>60</v>
      </c>
      <c r="F71" s="26" t="s">
        <v>86</v>
      </c>
    </row>
    <row r="72" spans="2:6" ht="25.5">
      <c r="B72" s="5" t="s">
        <v>61</v>
      </c>
      <c r="C72" s="14">
        <f>10000000</f>
        <v>10000000</v>
      </c>
      <c r="D72" s="6">
        <f>C72/C74</f>
        <v>0.007215293536179285</v>
      </c>
      <c r="E72" s="5" t="s">
        <v>62</v>
      </c>
      <c r="F72" s="26" t="s">
        <v>88</v>
      </c>
    </row>
    <row r="73" spans="2:6" ht="12.75">
      <c r="B73" s="5" t="s">
        <v>63</v>
      </c>
      <c r="C73" s="14">
        <v>10000000</v>
      </c>
      <c r="D73" s="2"/>
      <c r="E73" s="2" t="s">
        <v>64</v>
      </c>
      <c r="F73" s="26" t="s">
        <v>87</v>
      </c>
    </row>
    <row r="74" spans="2:5" ht="12.75">
      <c r="B74" s="10" t="s">
        <v>65</v>
      </c>
      <c r="C74" s="15">
        <f>SUM(C68:C73)+F61</f>
        <v>1385945000</v>
      </c>
      <c r="E74" s="7"/>
    </row>
    <row r="76" spans="2:4" ht="12.75">
      <c r="B76" s="8" t="s">
        <v>66</v>
      </c>
      <c r="C76" s="8" t="s">
        <v>67</v>
      </c>
      <c r="D76" s="1" t="s">
        <v>68</v>
      </c>
    </row>
    <row r="77" spans="2:4" ht="12.75">
      <c r="B77" s="35" t="s">
        <v>82</v>
      </c>
      <c r="C77" s="34">
        <f>F3</f>
        <v>140000000</v>
      </c>
      <c r="D77" s="37">
        <f>C77/$C$85</f>
        <v>0.10427955859952553</v>
      </c>
    </row>
    <row r="78" spans="2:4" ht="12.75">
      <c r="B78" s="35" t="s">
        <v>0</v>
      </c>
      <c r="C78" s="34">
        <f>F6</f>
        <v>213000000</v>
      </c>
      <c r="D78" s="37">
        <f>C78/$C$85</f>
        <v>0.15865389986927814</v>
      </c>
    </row>
    <row r="79" spans="2:6" ht="12.75">
      <c r="B79" s="36" t="s">
        <v>4</v>
      </c>
      <c r="C79" s="34">
        <f>F15</f>
        <v>207645000</v>
      </c>
      <c r="D79" s="37">
        <f aca="true" t="shared" si="2" ref="D79:D84">C79/$C$85</f>
        <v>0.15466520675284628</v>
      </c>
      <c r="E79" s="7"/>
      <c r="F79" s="7"/>
    </row>
    <row r="80" spans="2:6" ht="12.75">
      <c r="B80" s="36" t="s">
        <v>24</v>
      </c>
      <c r="C80" s="34">
        <f>F35</f>
        <v>358600000</v>
      </c>
      <c r="D80" s="37">
        <f t="shared" si="2"/>
        <v>0.2671046408127847</v>
      </c>
      <c r="E80" s="7"/>
      <c r="F80" s="7"/>
    </row>
    <row r="81" spans="2:6" ht="12.75">
      <c r="B81" s="36" t="s">
        <v>27</v>
      </c>
      <c r="C81" s="34">
        <f>F43</f>
        <v>96200000</v>
      </c>
      <c r="D81" s="37">
        <f t="shared" si="2"/>
        <v>0.07165495383767397</v>
      </c>
      <c r="E81" s="7"/>
      <c r="F81" s="7"/>
    </row>
    <row r="82" spans="2:6" ht="12.75">
      <c r="B82" s="36" t="s">
        <v>26</v>
      </c>
      <c r="C82" s="34">
        <f>F48</f>
        <v>53100000</v>
      </c>
      <c r="D82" s="37">
        <f t="shared" si="2"/>
        <v>0.03955174686882004</v>
      </c>
      <c r="E82" s="7"/>
      <c r="F82" s="7"/>
    </row>
    <row r="83" spans="2:6" ht="12.75">
      <c r="B83" s="36" t="s">
        <v>25</v>
      </c>
      <c r="C83" s="34">
        <f>F54</f>
        <v>116000000</v>
      </c>
      <c r="D83" s="37">
        <f t="shared" si="2"/>
        <v>0.08640306283960687</v>
      </c>
      <c r="E83" s="7"/>
      <c r="F83" s="7"/>
    </row>
    <row r="84" spans="2:6" ht="12.75">
      <c r="B84" s="36" t="s">
        <v>28</v>
      </c>
      <c r="C84" s="34">
        <f>F57</f>
        <v>158000000</v>
      </c>
      <c r="D84" s="37">
        <f t="shared" si="2"/>
        <v>0.11768693041946453</v>
      </c>
      <c r="E84" s="7"/>
      <c r="F84" s="7"/>
    </row>
    <row r="85" spans="3:6" ht="12.75">
      <c r="C85" s="34">
        <f>SUM(C77:C84)</f>
        <v>1342545000</v>
      </c>
      <c r="D85" s="37">
        <f>SUM(D77:D84)</f>
        <v>1</v>
      </c>
      <c r="E85" s="7"/>
      <c r="F85" s="7"/>
    </row>
  </sheetData>
  <sheetProtection/>
  <mergeCells count="1">
    <mergeCell ref="E68:E7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  <headerFooter>
    <oddHeader>&amp;L&amp;"-,Félkövér"&amp;12KEOP-1.1.1/C/13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Sarkady Attila</dc:creator>
  <cp:keywords/>
  <dc:description/>
  <cp:lastModifiedBy>Farkas László</cp:lastModifiedBy>
  <cp:lastPrinted>2013-08-14T05:55:10Z</cp:lastPrinted>
  <dcterms:created xsi:type="dcterms:W3CDTF">2013-07-02T11:52:30Z</dcterms:created>
  <dcterms:modified xsi:type="dcterms:W3CDTF">2013-08-14T05:55:38Z</dcterms:modified>
  <cp:category/>
  <cp:version/>
  <cp:contentType/>
  <cp:contentStatus/>
</cp:coreProperties>
</file>